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/>
  <xr:revisionPtr revIDLastSave="0" documentId="13_ncr:1_{6A6D4175-0B4A-415F-B01E-3E5D55BF505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adme" sheetId="4" r:id="rId1"/>
    <sheet name="BOPM" sheetId="10" r:id="rId2"/>
  </sheets>
  <definedNames>
    <definedName name="component_id" hidden="1">{"FXPRICING.XLSM",3;"FXPRICING.XLSM",0}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10" l="1"/>
  <c r="S22" i="10" s="1"/>
  <c r="S8" i="10"/>
  <c r="S9" i="10" s="1"/>
  <c r="I5" i="10"/>
  <c r="N17" i="10"/>
  <c r="O17" i="10" s="1"/>
  <c r="P17" i="10" s="1"/>
  <c r="T17" i="10" s="1"/>
  <c r="N5" i="10"/>
  <c r="O4" i="10" s="1"/>
  <c r="S4" i="10" s="1"/>
  <c r="D17" i="10"/>
  <c r="E16" i="10" s="1"/>
  <c r="F16" i="10" s="1"/>
  <c r="J16" i="10" s="1"/>
  <c r="D5" i="10"/>
  <c r="E5" i="10" s="1"/>
  <c r="E4" i="10" l="1"/>
  <c r="I4" i="10" s="1"/>
  <c r="I8" i="10" s="1"/>
  <c r="O16" i="10"/>
  <c r="O5" i="10"/>
  <c r="S5" i="10" s="1"/>
  <c r="R5" i="10" s="1"/>
  <c r="E17" i="10"/>
  <c r="F17" i="10" s="1"/>
  <c r="J17" i="10" s="1"/>
  <c r="J24" i="10" s="1"/>
  <c r="F15" i="10"/>
  <c r="J15" i="10" s="1"/>
  <c r="J21" i="10" s="1"/>
  <c r="I9" i="10" l="1"/>
  <c r="H5" i="10"/>
  <c r="P15" i="10"/>
  <c r="T15" i="10" s="1"/>
  <c r="S16" i="10" s="1"/>
  <c r="R17" i="10" s="1"/>
  <c r="P16" i="10"/>
  <c r="T16" i="10" s="1"/>
  <c r="S17" i="10" s="1"/>
  <c r="J22" i="10"/>
  <c r="I16" i="10" s="1"/>
  <c r="J23" i="10"/>
  <c r="I17" i="10" s="1"/>
  <c r="I23" i="10" l="1"/>
  <c r="I24" i="10"/>
  <c r="H17" i="10" s="1"/>
</calcChain>
</file>

<file path=xl/sharedStrings.xml><?xml version="1.0" encoding="utf-8"?>
<sst xmlns="http://schemas.openxmlformats.org/spreadsheetml/2006/main" count="29" uniqueCount="15">
  <si>
    <t>u</t>
  </si>
  <si>
    <t>d</t>
  </si>
  <si>
    <t>r0</t>
  </si>
  <si>
    <t>S</t>
  </si>
  <si>
    <t xml:space="preserve">K </t>
  </si>
  <si>
    <t>Replicating Portfolio</t>
  </si>
  <si>
    <t>Stock Tree</t>
  </si>
  <si>
    <t>Call Tree</t>
  </si>
  <si>
    <t>Delta</t>
  </si>
  <si>
    <t>B</t>
  </si>
  <si>
    <t>1 Step Binomial Tree</t>
  </si>
  <si>
    <t>2 Steps Binomial Tree</t>
  </si>
  <si>
    <t>q</t>
  </si>
  <si>
    <t>1-q</t>
  </si>
  <si>
    <t>Risk-neutral 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</si>
</sst>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2" fillId="2" borderId="0" xfId="1" applyFill="1"/>
    <xf numFmtId="0" fontId="1" fillId="0" borderId="0" xfId="0" applyFont="1"/>
    <xf numFmtId="0" fontId="1" fillId="3" borderId="0" xfId="0" applyFont="1" applyFill="1"/>
    <xf numFmtId="14" fontId="0" fillId="0" borderId="0" xfId="0" applyNumberForma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4" xfId="0" applyFont="1" applyBorder="1"/>
    <xf numFmtId="0" fontId="1" fillId="0" borderId="1" xfId="0" applyFont="1" applyBorder="1"/>
    <xf numFmtId="0" fontId="3" fillId="0" borderId="7" xfId="0" applyFont="1" applyBorder="1"/>
    <xf numFmtId="0" fontId="1" fillId="0" borderId="2" xfId="0" applyFont="1" applyBorder="1"/>
    <xf numFmtId="0" fontId="3" fillId="0" borderId="2" xfId="0" applyFont="1" applyBorder="1"/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</xdr:rowOff>
    </xdr:from>
    <xdr:to>
      <xdr:col>37</xdr:col>
      <xdr:colOff>158750</xdr:colOff>
      <xdr:row>19</xdr:row>
      <xdr:rowOff>85726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700" y="161927"/>
          <a:ext cx="9759950" cy="3000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&amp; Disclaimer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© 2026,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Tran Mai Thang.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All rights reserved.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Created: Jan 13,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pPr rtl="0"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Last Update: Feb 13,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What are the spreadsheeets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BOPM: 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This worksheet implements the Binomial Tree model to price options using two fundamental quantitative approaches: Replicating Portfolios and Risk-Neutral Valuation.</a:t>
          </a: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How to run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Refresh the sheets or selected cells</a:t>
          </a:r>
        </a:p>
        <a:p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Ctrl+Shift+Alt+F9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recheck and recalculate the whole workbook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whole workbook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Shift+F9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active worksheet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xford-Navy-Gold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2147"/>
      </a:accent1>
      <a:accent2>
        <a:srgbClr val="C1A461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89999084444715716"/>
  </sheetPr>
  <dimension ref="A1"/>
  <sheetViews>
    <sheetView zoomScale="85" zoomScaleNormal="85" workbookViewId="0"/>
  </sheetViews>
  <sheetFormatPr defaultColWidth="4" defaultRowHeight="12.75" x14ac:dyDescent="0.2"/>
  <cols>
    <col min="1" max="16384" width="4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3"/>
  <sheetViews>
    <sheetView showGridLines="0" tabSelected="1" zoomScale="85" zoomScaleNormal="85" workbookViewId="0">
      <selection activeCell="C28" sqref="C28"/>
    </sheetView>
  </sheetViews>
  <sheetFormatPr defaultRowHeight="15" x14ac:dyDescent="0.25"/>
  <cols>
    <col min="1" max="2" width="6" customWidth="1"/>
    <col min="3" max="11" width="9" customWidth="1"/>
  </cols>
  <sheetData>
    <row r="1" spans="1:20" x14ac:dyDescent="0.25">
      <c r="A1" s="3" t="s">
        <v>0</v>
      </c>
      <c r="B1">
        <v>1.1000000000000001</v>
      </c>
      <c r="D1" s="3" t="s">
        <v>10</v>
      </c>
      <c r="E1" s="3"/>
      <c r="N1" s="3" t="s">
        <v>10</v>
      </c>
      <c r="O1" s="3"/>
    </row>
    <row r="2" spans="1:20" x14ac:dyDescent="0.25">
      <c r="A2" s="3" t="s">
        <v>1</v>
      </c>
      <c r="B2">
        <v>0.9</v>
      </c>
    </row>
    <row r="3" spans="1:20" x14ac:dyDescent="0.25">
      <c r="A3" s="3" t="s">
        <v>2</v>
      </c>
      <c r="B3">
        <v>1.05</v>
      </c>
      <c r="D3" s="2" t="s">
        <v>6</v>
      </c>
      <c r="H3" s="2" t="s">
        <v>7</v>
      </c>
      <c r="N3" s="2" t="s">
        <v>6</v>
      </c>
      <c r="R3" s="2" t="s">
        <v>7</v>
      </c>
    </row>
    <row r="4" spans="1:20" x14ac:dyDescent="0.25">
      <c r="A4" s="3" t="s">
        <v>3</v>
      </c>
      <c r="B4">
        <v>100</v>
      </c>
      <c r="D4" s="2"/>
      <c r="E4" s="12">
        <f>D5*$B$1</f>
        <v>110.00000000000001</v>
      </c>
      <c r="G4" s="2"/>
      <c r="I4" s="12">
        <f>MAX(0,E4-$B$5)</f>
        <v>10.000000000000014</v>
      </c>
      <c r="N4" s="2"/>
      <c r="O4" s="12">
        <f>N5*$B$1</f>
        <v>110.00000000000001</v>
      </c>
      <c r="Q4" s="2"/>
      <c r="S4" s="12">
        <f>MAX(0,O4-$B$5)</f>
        <v>10.000000000000014</v>
      </c>
    </row>
    <row r="5" spans="1:20" x14ac:dyDescent="0.25">
      <c r="A5" s="3" t="s">
        <v>4</v>
      </c>
      <c r="B5">
        <v>100</v>
      </c>
      <c r="C5" s="2"/>
      <c r="D5" s="11">
        <f>$B$4</f>
        <v>100</v>
      </c>
      <c r="E5" s="13">
        <f>D5*$B$2</f>
        <v>90</v>
      </c>
      <c r="G5" s="2"/>
      <c r="H5" s="14">
        <f>I8*B4+I9</f>
        <v>7.142857142857153</v>
      </c>
      <c r="I5" s="13">
        <f>MAX(0,E5-$B$5)</f>
        <v>0</v>
      </c>
      <c r="N5" s="11">
        <f>$B$4</f>
        <v>100</v>
      </c>
      <c r="O5" s="13">
        <f>N5*$B$2</f>
        <v>90</v>
      </c>
      <c r="Q5" s="2"/>
      <c r="R5" s="14">
        <f>(S8*S4+S9*S5)/$B$3</f>
        <v>7.1428571428571521</v>
      </c>
      <c r="S5" s="13">
        <f>MAX(0,O5-$B$5)</f>
        <v>0</v>
      </c>
    </row>
    <row r="6" spans="1:20" x14ac:dyDescent="0.25">
      <c r="A6" s="4"/>
    </row>
    <row r="7" spans="1:20" x14ac:dyDescent="0.25">
      <c r="H7" t="s">
        <v>5</v>
      </c>
      <c r="R7" t="s">
        <v>14</v>
      </c>
    </row>
    <row r="8" spans="1:20" x14ac:dyDescent="0.25">
      <c r="H8" t="s">
        <v>8</v>
      </c>
      <c r="I8" s="8">
        <f>(I4-I5)/(($B$1-$B$2)*D5)</f>
        <v>0.50000000000000056</v>
      </c>
      <c r="R8" t="s">
        <v>12</v>
      </c>
      <c r="S8" s="8">
        <f>($B$3-$B$2)/($B$1-$B$2)</f>
        <v>0.74999999999999989</v>
      </c>
    </row>
    <row r="9" spans="1:20" x14ac:dyDescent="0.25">
      <c r="H9" t="s">
        <v>9</v>
      </c>
      <c r="I9" s="10">
        <f>($B$1*I5-$B$2*I4)/($B$3*($B$1-$B$2))</f>
        <v>-42.857142857142904</v>
      </c>
      <c r="R9" t="s">
        <v>13</v>
      </c>
      <c r="S9" s="10">
        <f>1-S8</f>
        <v>0.25000000000000011</v>
      </c>
    </row>
    <row r="12" spans="1:20" x14ac:dyDescent="0.25">
      <c r="A12" s="4"/>
      <c r="D12" s="3" t="s">
        <v>11</v>
      </c>
      <c r="E12" s="3"/>
      <c r="N12" s="3" t="s">
        <v>11</v>
      </c>
      <c r="O12" s="3"/>
    </row>
    <row r="13" spans="1:20" x14ac:dyDescent="0.25">
      <c r="A13" s="4"/>
    </row>
    <row r="14" spans="1:20" x14ac:dyDescent="0.25">
      <c r="A14" s="4"/>
      <c r="D14" s="2" t="s">
        <v>6</v>
      </c>
      <c r="H14" s="2" t="s">
        <v>7</v>
      </c>
      <c r="N14" s="2" t="s">
        <v>6</v>
      </c>
      <c r="R14" s="2" t="s">
        <v>7</v>
      </c>
    </row>
    <row r="15" spans="1:20" x14ac:dyDescent="0.25">
      <c r="A15" s="4"/>
      <c r="D15" s="4"/>
      <c r="F15" s="12">
        <f>E16*$B$1</f>
        <v>121.00000000000003</v>
      </c>
      <c r="G15" s="2"/>
      <c r="J15" s="8">
        <f>MAX(0,F15-$B$5)</f>
        <v>21.000000000000028</v>
      </c>
      <c r="N15" s="4"/>
      <c r="P15" s="12">
        <f>O16*$B$1</f>
        <v>121.00000000000003</v>
      </c>
      <c r="Q15" s="2"/>
      <c r="T15" s="8">
        <f>MAX(0,P15-$B$5)</f>
        <v>21.000000000000028</v>
      </c>
    </row>
    <row r="16" spans="1:20" x14ac:dyDescent="0.25">
      <c r="A16" s="4"/>
      <c r="D16" s="2"/>
      <c r="E16" s="15">
        <f>D17*$B$1</f>
        <v>110.00000000000001</v>
      </c>
      <c r="F16" s="12">
        <f>E16*$B$2</f>
        <v>99.000000000000014</v>
      </c>
      <c r="G16" s="2"/>
      <c r="H16" s="5"/>
      <c r="I16" s="16">
        <f>J21*E16+J22</f>
        <v>15</v>
      </c>
      <c r="J16" s="8">
        <f>MAX(0,F16-$B$5)</f>
        <v>0</v>
      </c>
      <c r="N16" s="2"/>
      <c r="O16" s="15">
        <f>N17*$B$1</f>
        <v>110.00000000000001</v>
      </c>
      <c r="P16" s="12">
        <f>O16*$B$2</f>
        <v>99.000000000000014</v>
      </c>
      <c r="Q16" s="2"/>
      <c r="R16" s="5"/>
      <c r="S16" s="14">
        <f>($S$21*T15+$S$22*T16)/$B$3</f>
        <v>15.000000000000018</v>
      </c>
      <c r="T16" s="8">
        <f>MAX(0,P16-$B$5)</f>
        <v>0</v>
      </c>
    </row>
    <row r="17" spans="1:20" x14ac:dyDescent="0.25">
      <c r="A17" s="4"/>
      <c r="D17" s="11">
        <f>$B$4</f>
        <v>100</v>
      </c>
      <c r="E17" s="11">
        <f>D17*$B$2</f>
        <v>90</v>
      </c>
      <c r="F17" s="13">
        <f>E17*$B$2</f>
        <v>81</v>
      </c>
      <c r="H17" s="14">
        <f>I23*D17+I24</f>
        <v>10.714285714285708</v>
      </c>
      <c r="I17" s="14">
        <f>J23*E17+J24</f>
        <v>0</v>
      </c>
      <c r="J17" s="17">
        <f>MAX(0,F17-$B$5)</f>
        <v>0</v>
      </c>
      <c r="N17" s="11">
        <f>$B$4</f>
        <v>100</v>
      </c>
      <c r="O17" s="11">
        <f>N17*$B$2</f>
        <v>90</v>
      </c>
      <c r="P17" s="13">
        <f>O17*$B$2</f>
        <v>81</v>
      </c>
      <c r="R17" s="14">
        <f>($S$21*S16+$S$22*S17)/$B$3</f>
        <v>10.714285714285726</v>
      </c>
      <c r="S17" s="14">
        <f>($S$21*T16+$S$22*T17)/$B$3</f>
        <v>0</v>
      </c>
      <c r="T17" s="17">
        <f>MAX(0,P17-$B$5)</f>
        <v>0</v>
      </c>
    </row>
    <row r="18" spans="1:20" x14ac:dyDescent="0.25">
      <c r="A18" s="4"/>
    </row>
    <row r="19" spans="1:20" x14ac:dyDescent="0.25">
      <c r="A19" s="4"/>
    </row>
    <row r="20" spans="1:20" x14ac:dyDescent="0.25">
      <c r="A20" s="4"/>
      <c r="H20" t="s">
        <v>5</v>
      </c>
      <c r="R20" t="s">
        <v>14</v>
      </c>
    </row>
    <row r="21" spans="1:20" x14ac:dyDescent="0.25">
      <c r="A21" s="4"/>
      <c r="J21" s="8">
        <f>(J15-J16)/(($B$1-$B$2)*E16)</f>
        <v>0.95454545454545536</v>
      </c>
      <c r="R21" t="s">
        <v>12</v>
      </c>
      <c r="S21" s="8">
        <f>($B$3-$B$2)/($B$1-$B$2)</f>
        <v>0.74999999999999989</v>
      </c>
    </row>
    <row r="22" spans="1:20" x14ac:dyDescent="0.25">
      <c r="A22" s="4"/>
      <c r="J22" s="9">
        <f>($B$1*J16-$B$2*J15)/($B$3*($B$1-$B$2))</f>
        <v>-90.000000000000099</v>
      </c>
      <c r="R22" t="s">
        <v>13</v>
      </c>
      <c r="S22" s="10">
        <f>1-S21</f>
        <v>0.25000000000000011</v>
      </c>
    </row>
    <row r="23" spans="1:20" x14ac:dyDescent="0.25">
      <c r="A23" s="4"/>
      <c r="H23" t="s">
        <v>8</v>
      </c>
      <c r="I23" s="6">
        <f>(I16-I17)/(($B$1-$B$2)*D17)</f>
        <v>0.74999999999999978</v>
      </c>
      <c r="J23" s="8">
        <f>(J16-J17)/(($B$1-$B$2)*E17)</f>
        <v>0</v>
      </c>
    </row>
    <row r="24" spans="1:20" x14ac:dyDescent="0.25">
      <c r="A24" s="4"/>
      <c r="D24" s="2"/>
      <c r="E24" s="2"/>
      <c r="F24" s="2"/>
      <c r="H24" t="s">
        <v>9</v>
      </c>
      <c r="I24" s="7">
        <f>($B$1*I17-$B$2*I16)/($B$3*($B$1-$B$2))</f>
        <v>-64.285714285714263</v>
      </c>
      <c r="J24" s="10">
        <f>($B$1*J18-$B$2*J17)/($B$3*($B$1-$B$2))</f>
        <v>0</v>
      </c>
      <c r="N24" s="2"/>
      <c r="O24" s="2"/>
      <c r="P24" s="2"/>
    </row>
    <row r="25" spans="1:20" x14ac:dyDescent="0.25">
      <c r="A25" s="4"/>
    </row>
    <row r="26" spans="1:20" x14ac:dyDescent="0.25">
      <c r="A26" s="4"/>
    </row>
    <row r="27" spans="1:20" x14ac:dyDescent="0.25">
      <c r="A27" s="4"/>
    </row>
    <row r="28" spans="1:20" x14ac:dyDescent="0.25">
      <c r="A28" s="4"/>
    </row>
    <row r="29" spans="1:20" x14ac:dyDescent="0.25">
      <c r="A29" s="4"/>
    </row>
    <row r="30" spans="1:20" x14ac:dyDescent="0.25">
      <c r="A30" s="4"/>
    </row>
    <row r="31" spans="1:20" x14ac:dyDescent="0.25">
      <c r="A31" s="4"/>
    </row>
    <row r="32" spans="1:2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  <row r="447" spans="1:1" x14ac:dyDescent="0.25">
      <c r="A447" s="4"/>
    </row>
    <row r="448" spans="1:1" x14ac:dyDescent="0.25">
      <c r="A448" s="4"/>
    </row>
    <row r="449" spans="1:1" x14ac:dyDescent="0.25">
      <c r="A449" s="4"/>
    </row>
    <row r="450" spans="1:1" x14ac:dyDescent="0.25">
      <c r="A450" s="4"/>
    </row>
    <row r="451" spans="1:1" x14ac:dyDescent="0.25">
      <c r="A451" s="4"/>
    </row>
    <row r="452" spans="1:1" x14ac:dyDescent="0.25">
      <c r="A452" s="4"/>
    </row>
    <row r="453" spans="1:1" x14ac:dyDescent="0.25">
      <c r="A453" s="4"/>
    </row>
    <row r="454" spans="1:1" x14ac:dyDescent="0.25">
      <c r="A454" s="4"/>
    </row>
    <row r="455" spans="1:1" x14ac:dyDescent="0.25">
      <c r="A455" s="4"/>
    </row>
    <row r="456" spans="1:1" x14ac:dyDescent="0.25">
      <c r="A456" s="4"/>
    </row>
    <row r="457" spans="1:1" x14ac:dyDescent="0.25">
      <c r="A457" s="4"/>
    </row>
    <row r="458" spans="1:1" x14ac:dyDescent="0.25">
      <c r="A458" s="4"/>
    </row>
    <row r="459" spans="1:1" x14ac:dyDescent="0.25">
      <c r="A459" s="4"/>
    </row>
    <row r="460" spans="1:1" x14ac:dyDescent="0.25">
      <c r="A460" s="4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4"/>
    </row>
    <row r="468" spans="1:1" x14ac:dyDescent="0.25">
      <c r="A468" s="4"/>
    </row>
    <row r="469" spans="1:1" x14ac:dyDescent="0.25">
      <c r="A469" s="4"/>
    </row>
    <row r="470" spans="1:1" x14ac:dyDescent="0.25">
      <c r="A470" s="4"/>
    </row>
    <row r="471" spans="1:1" x14ac:dyDescent="0.25">
      <c r="A471" s="4"/>
    </row>
    <row r="472" spans="1:1" x14ac:dyDescent="0.25">
      <c r="A472" s="4"/>
    </row>
    <row r="473" spans="1:1" x14ac:dyDescent="0.25">
      <c r="A473" s="4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BOPM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Mai Thang</dc:creator>
  <dc:description>© 2026, Tran Mai Thang.
All rights reserved.</dc:description>
  <cp:lastModifiedBy/>
  <dcterms:created xsi:type="dcterms:W3CDTF">2006-09-16T00:00:00Z</dcterms:created>
  <dcterms:modified xsi:type="dcterms:W3CDTF">2026-03-03T00:13:23Z</dcterms:modified>
</cp:coreProperties>
</file>